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ane\Desktop\"/>
    </mc:Choice>
  </mc:AlternateContent>
  <bookViews>
    <workbookView xWindow="0" yWindow="0" windowWidth="16380" windowHeight="8190" tabRatio="288"/>
  </bookViews>
  <sheets>
    <sheet name="Présentation 2020" sheetId="1" r:id="rId1"/>
  </sheets>
  <definedNames>
    <definedName name="__xlnm.Print_Area">'Présentation 2020'!$A$1:$I$64</definedName>
    <definedName name="I000641b4_1">NA()</definedName>
    <definedName name="I000641b4_1_5">NA()</definedName>
    <definedName name="I000641b9_1_5">NA()</definedName>
    <definedName name="_xlnm.Print_Area" localSheetId="0">'Présentation 2020'!$A$1:$J$73</definedName>
  </definedNames>
  <calcPr calcId="162913"/>
</workbook>
</file>

<file path=xl/calcChain.xml><?xml version="1.0" encoding="utf-8"?>
<calcChain xmlns="http://schemas.openxmlformats.org/spreadsheetml/2006/main">
  <c r="G54" i="1" l="1"/>
  <c r="G55" i="1"/>
  <c r="G60" i="1" l="1"/>
  <c r="F25" i="1"/>
  <c r="G25" i="1"/>
  <c r="F26" i="1"/>
  <c r="G26" i="1"/>
  <c r="F27" i="1"/>
  <c r="G27" i="1"/>
  <c r="F30" i="1"/>
  <c r="G58" i="1" s="1"/>
  <c r="F31" i="1"/>
  <c r="G56" i="1"/>
  <c r="G57" i="1"/>
  <c r="G59" i="1"/>
  <c r="G61" i="1" l="1"/>
  <c r="G62" i="1" s="1"/>
  <c r="G63" i="1" s="1"/>
</calcChain>
</file>

<file path=xl/comments1.xml><?xml version="1.0" encoding="utf-8"?>
<comments xmlns="http://schemas.openxmlformats.org/spreadsheetml/2006/main">
  <authors>
    <author xml:space="preserve"> Stéphane RIGOULOT</author>
    <author xml:space="preserve">Stéphane RIGOULOT Directeur du Service Informatique </author>
  </authors>
  <commentList>
    <comment ref="H25" authorId="0" shapeId="0">
      <text>
        <r>
          <rPr>
            <b/>
            <sz val="8"/>
            <color indexed="81"/>
            <rFont val="Tahoma"/>
            <family val="2"/>
          </rPr>
          <t xml:space="preserve"> </t>
        </r>
        <r>
          <rPr>
            <b/>
            <sz val="14"/>
            <color indexed="81"/>
            <rFont val="Tahoma"/>
            <family val="2"/>
          </rPr>
          <t>Stéphane RIGOULOT:</t>
        </r>
        <r>
          <rPr>
            <sz val="14"/>
            <color indexed="81"/>
            <rFont val="Tahoma"/>
            <family val="2"/>
          </rPr>
          <t xml:space="preserve">
Coefficient en fonction du nombre deposte (voir tableau juste au-dessous)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7" authorId="0" shapeId="0">
      <text>
        <r>
          <rPr>
            <b/>
            <sz val="14"/>
            <color indexed="81"/>
            <rFont val="Tahoma"/>
            <family val="2"/>
          </rPr>
          <t xml:space="preserve"> Stéphane RIGOULOT:</t>
        </r>
        <r>
          <rPr>
            <sz val="14"/>
            <color indexed="81"/>
            <rFont val="Tahoma"/>
            <family val="2"/>
          </rPr>
          <t xml:space="preserve">
Coefficient en fonction du nombre deposte (voir tableau juste au-dessous)</t>
        </r>
      </text>
    </comment>
    <comment ref="D32" authorId="1" shapeId="0">
      <text>
        <r>
          <rPr>
            <b/>
            <sz val="9"/>
            <color indexed="81"/>
            <rFont val="Tahoma"/>
            <charset val="1"/>
          </rPr>
          <t>Stéphane RIGOULOT Directeur du Service Informatique :</t>
        </r>
        <r>
          <rPr>
            <sz val="9"/>
            <color indexed="81"/>
            <rFont val="Tahoma"/>
            <charset val="1"/>
          </rPr>
          <t xml:space="preserve">
A renseigner après état des lieux avec la collectivité</t>
        </r>
      </text>
    </comment>
  </commentList>
</comments>
</file>

<file path=xl/sharedStrings.xml><?xml version="1.0" encoding="utf-8"?>
<sst xmlns="http://schemas.openxmlformats.org/spreadsheetml/2006/main" count="112" uniqueCount="85">
  <si>
    <t>Chaque établissement de votre collectivité se voit appliquer un coefficient en fonction de leur nombre de poste à prendre en charge.</t>
  </si>
  <si>
    <t>Un état des lieux est fait par le SIAGEP, validé par la collectivité pour l'ensemble des établissements gérés par cette dernière (siège, école, médiathèque, etc.).</t>
  </si>
  <si>
    <t>L'amortissement des machines par le SIAGEP est défini comme suit et commande le renouvellement des postes.</t>
  </si>
  <si>
    <t>Poste mairie</t>
  </si>
  <si>
    <t>Poste école-médiathèque</t>
  </si>
  <si>
    <t>Serveur mairie</t>
  </si>
  <si>
    <t>Serveur école</t>
  </si>
  <si>
    <t>Amortissement / Renouvellement</t>
  </si>
  <si>
    <t>4 ans</t>
  </si>
  <si>
    <t>8 ans</t>
  </si>
  <si>
    <t>6 ans</t>
  </si>
  <si>
    <t>Prix pc HP avec écran + pack Office + antivirus :</t>
  </si>
  <si>
    <t>Maintenance annuelle par poste :</t>
  </si>
  <si>
    <t>Maintenance annuelle par poste école-médiathèque :</t>
  </si>
  <si>
    <t>Imprimante HP laser monochrome :</t>
  </si>
  <si>
    <t>amorties sur 5 ans</t>
  </si>
  <si>
    <t>Imprimante HP laser couleur :</t>
  </si>
  <si>
    <t>Le coût des machines est légèrement majoré de façon à tenir compte des éventuels coûts engendrés pour le remplacement d'éléments composants défectueux.</t>
  </si>
  <si>
    <t>réévaluée en fonction des variations de cet indice.</t>
  </si>
  <si>
    <t>Site</t>
  </si>
  <si>
    <t>Prix indicatif serveur</t>
  </si>
  <si>
    <t>1 poste</t>
  </si>
  <si>
    <t>2 postes</t>
  </si>
  <si>
    <t xml:space="preserve">Pour les serveurs des écoles, le SIAGEP propose une variante qui consiste en </t>
  </si>
  <si>
    <t>3 à 5 postes</t>
  </si>
  <si>
    <t>un serveur Apple MacMini avec le système d'exploitation serveur Macintosh en vigueur,</t>
  </si>
  <si>
    <t>6 à 8 postes</t>
  </si>
  <si>
    <t xml:space="preserve">pour un coût de 2000 euros (cours 2011), revenant moins cher que les machines équipées </t>
  </si>
  <si>
    <t>9 à 11 postes</t>
  </si>
  <si>
    <t>d'une version Windows Serveur.</t>
  </si>
  <si>
    <t>12 à 20 postes</t>
  </si>
  <si>
    <t>20 à 30 postes</t>
  </si>
  <si>
    <t>au-delà de 30 postes</t>
  </si>
  <si>
    <t>Ci-dessous, un résumé des variables de calcul:</t>
  </si>
  <si>
    <t>Tarif Unitaire de la machine</t>
  </si>
  <si>
    <t>Quantité</t>
  </si>
  <si>
    <t>Prix HT</t>
  </si>
  <si>
    <t>Coût maintenance</t>
  </si>
  <si>
    <t>Coefficient à appliquer</t>
  </si>
  <si>
    <t>Nombre de poste mairie</t>
  </si>
  <si>
    <t>Nombre de poste mairie sans Magnus</t>
  </si>
  <si>
    <t>Nombre de poste école</t>
  </si>
  <si>
    <t>dépend de la taille de la collectivité</t>
  </si>
  <si>
    <t>dépend de la solution choisie par la collectivité</t>
  </si>
  <si>
    <t>imprimantes monochrome</t>
  </si>
  <si>
    <t>imprimantes couleur</t>
  </si>
  <si>
    <t>Autres périphériques (scanner, switch, routeur, etc.)
et/ou logiciels "propriétaires" hors antivirus et pack Office</t>
  </si>
  <si>
    <t>Coefficient</t>
  </si>
  <si>
    <t>ref</t>
  </si>
  <si>
    <t>30 à 40 postes</t>
  </si>
  <si>
    <t>40 à 50 postes</t>
  </si>
  <si>
    <t>50 à 70 postes</t>
  </si>
  <si>
    <t>au delà de 70 postes</t>
  </si>
  <si>
    <t>Ci-dessous, un tableau expliquant succinctement le principe de la formule de calcul:</t>
  </si>
  <si>
    <t>Formule</t>
  </si>
  <si>
    <t>Coût annuel</t>
  </si>
  <si>
    <t>Prestation de sauvegarde externalisée</t>
  </si>
  <si>
    <t>+</t>
  </si>
  <si>
    <t>que l'on multiplie par le coût d'achat divisé par la durée d'amortissement multiplié par le coefficient réducteur auquel s'ajoute le coût de maintenance annuelle pour chacun des postes :
Nombre * ( (950/4) * coefficient réducteur + 145 )</t>
  </si>
  <si>
    <t>que l'on multiplie par le coût d'achat divisé par la durée d'amortissement multiplié par le coefficient réducteur auquel s'ajoute le coût de maintenance annuelle pour chacun des postes :
Nombre * ( (950/8) * coefficient réducteur + 120 )</t>
  </si>
  <si>
    <t>coût du serveur divisé par 6 (la durée d'amortissement)</t>
  </si>
  <si>
    <t>coût du serveur divisé par 8 (la durée d'amortissement)</t>
  </si>
  <si>
    <t>que l'on multiplie par 20 (100/5)</t>
  </si>
  <si>
    <t>que l'on multiplie par 40 (200/5)</t>
  </si>
  <si>
    <t>coût d'achat divisé par 3 (durée d'amortissement)</t>
  </si>
  <si>
    <t>Total cotisation annuelle du transfert de compétence :</t>
  </si>
  <si>
    <t>=</t>
  </si>
  <si>
    <t>Total cotisation annuelle :</t>
  </si>
  <si>
    <t>Le Vice-Président,</t>
  </si>
  <si>
    <t>Le Maire,</t>
  </si>
  <si>
    <t>Yves BISSON</t>
  </si>
  <si>
    <t>Eric Koeberlé</t>
  </si>
  <si>
    <t>Cotisation actuelle acquittée par la collectivité</t>
  </si>
  <si>
    <t>Part de la cotisation de base pour la solution "eParapheur et tiers de télétransmission PES, ACTES et connecyeurr Chorus Pro"</t>
  </si>
  <si>
    <t>Cotisation Connecteur Net-Entreprises</t>
  </si>
  <si>
    <t>Cotisation DPO</t>
  </si>
  <si>
    <t>Prestation de DPO mutualisé dans le cadre du Règlement (UE) 2016/679 du Parlement européen du 27 avril 2016 relatif à la protection des personnes physiques à l'égard du traitement des données à caractère personnel et à la libre circulation de ces données</t>
  </si>
  <si>
    <t>Cotisation "Pack Démat"</t>
  </si>
  <si>
    <r>
      <t xml:space="preserve">Cotisation </t>
    </r>
    <r>
      <rPr>
        <sz val="9"/>
        <rFont val="Arial"/>
        <family val="2"/>
      </rPr>
      <t>"maintenance progiciels BL"</t>
    </r>
  </si>
  <si>
    <t>Cotisation sauvegarde</t>
  </si>
  <si>
    <t>Cotisation "Saisine par voie électronique"</t>
  </si>
  <si>
    <t>Prestation de mise en œuvre de téléservice dans le cadre de la SVE</t>
  </si>
  <si>
    <t>Mise en œuvre d'un connecteur (API) avec Net-Entreprises pour le Prélèvement à la source et les déclaration DSN</t>
  </si>
  <si>
    <t>Variation indice SYNTEC depuis 2016 :</t>
  </si>
  <si>
    <r>
      <rPr>
        <b/>
        <sz val="10"/>
        <rFont val="Arial"/>
        <family val="2"/>
      </rPr>
      <t>Le coût de maintenance est indexé sur l'indice SYNTEC</t>
    </r>
    <r>
      <rPr>
        <sz val="10"/>
        <rFont val="Arial"/>
        <family val="2"/>
      </rPr>
      <t xml:space="preserve"> et un temps moyen d'intervention par poste par un technicien informatique. </t>
    </r>
    <r>
      <rPr>
        <b/>
        <sz val="10"/>
        <rFont val="Arial"/>
        <family val="2"/>
      </rPr>
      <t>Cette évaluation sera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</si>
</sst>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&quot; €&quot;_-;\-* #,##0.00&quot; €&quot;_-;_-* \-??&quot; €&quot;_-;_-@_-"/>
    <numFmt numFmtId="165" formatCode="#,##0.00\ [$EUR];[Red]\-#,##0.00\ [$EUR]"/>
  </numFmts>
  <fonts count="23" x14ac:knownFonts="1">
    <font>
      <sz val="10"/>
      <name val="Arial"/>
      <family val="2"/>
    </font>
    <font>
      <sz val="10"/>
      <name val="Lucida Sans"/>
      <family val="2"/>
    </font>
    <font>
      <b/>
      <sz val="18"/>
      <color indexed="56"/>
      <name val="Cambria"/>
      <family val="2"/>
      <charset val="1"/>
    </font>
    <font>
      <b/>
      <sz val="12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i/>
      <sz val="10"/>
      <name val="Arial"/>
      <family val="2"/>
      <charset val="1"/>
    </font>
    <font>
      <b/>
      <u/>
      <sz val="12"/>
      <name val="Arial"/>
      <family val="2"/>
      <charset val="1"/>
    </font>
    <font>
      <b/>
      <i/>
      <sz val="14"/>
      <name val="Arial"/>
      <family val="2"/>
      <charset val="1"/>
    </font>
    <font>
      <sz val="8"/>
      <name val="Arial"/>
      <family val="2"/>
    </font>
    <font>
      <b/>
      <sz val="10"/>
      <color indexed="9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0"/>
      <color theme="0"/>
      <name val="Arial"/>
      <family val="2"/>
    </font>
    <font>
      <sz val="10"/>
      <color theme="0"/>
      <name val="Arial"/>
      <family val="2"/>
      <charset val="1"/>
    </font>
    <font>
      <sz val="9"/>
      <name val="Arial"/>
      <family val="2"/>
    </font>
    <font>
      <b/>
      <i/>
      <sz val="9"/>
      <name val="Arial"/>
      <family val="2"/>
      <charset val="1"/>
    </font>
    <font>
      <sz val="10"/>
      <color theme="0"/>
      <name val="Arial"/>
      <family val="2"/>
    </font>
    <font>
      <b/>
      <sz val="1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52"/>
        <bgColor indexed="51"/>
      </patternFill>
    </fill>
    <fill>
      <patternFill patternType="solid">
        <fgColor indexed="29"/>
        <bgColor indexed="45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thin">
        <color indexed="8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/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 style="medium">
        <color indexed="10"/>
      </right>
      <top/>
      <bottom/>
      <diagonal/>
    </border>
  </borders>
  <cellStyleXfs count="5">
    <xf numFmtId="0" fontId="0" fillId="0" borderId="0"/>
    <xf numFmtId="164" fontId="1" fillId="0" borderId="0" applyFill="0" applyBorder="0" applyAlignment="0" applyProtection="0"/>
    <xf numFmtId="164" fontId="5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2">
    <xf numFmtId="0" fontId="0" fillId="0" borderId="0" xfId="0"/>
    <xf numFmtId="0" fontId="0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4" fillId="4" borderId="1" xfId="0" applyFont="1" applyFill="1" applyBorder="1" applyAlignment="1">
      <alignment horizontal="right"/>
    </xf>
    <xf numFmtId="164" fontId="5" fillId="4" borderId="1" xfId="2" applyFill="1" applyBorder="1" applyAlignment="1" applyProtection="1"/>
    <xf numFmtId="0" fontId="4" fillId="4" borderId="1" xfId="0" applyFont="1" applyFill="1" applyBorder="1"/>
    <xf numFmtId="0" fontId="0" fillId="4" borderId="1" xfId="0" applyFill="1" applyBorder="1"/>
    <xf numFmtId="0" fontId="0" fillId="0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/>
    <xf numFmtId="165" fontId="0" fillId="0" borderId="1" xfId="0" applyNumberFormat="1" applyBorder="1"/>
    <xf numFmtId="0" fontId="0" fillId="3" borderId="2" xfId="0" applyFont="1" applyFill="1" applyBorder="1"/>
    <xf numFmtId="0" fontId="0" fillId="3" borderId="3" xfId="0" applyFill="1" applyBorder="1"/>
    <xf numFmtId="0" fontId="0" fillId="0" borderId="1" xfId="0" applyBorder="1"/>
    <xf numFmtId="164" fontId="5" fillId="0" borderId="1" xfId="1" applyFont="1" applyFill="1" applyBorder="1" applyAlignment="1" applyProtection="1"/>
    <xf numFmtId="0" fontId="0" fillId="5" borderId="1" xfId="0" applyFill="1" applyBorder="1"/>
    <xf numFmtId="164" fontId="5" fillId="5" borderId="1" xfId="1" applyFont="1" applyFill="1" applyBorder="1" applyAlignment="1" applyProtection="1"/>
    <xf numFmtId="0" fontId="0" fillId="0" borderId="0" xfId="0" applyFill="1" applyBorder="1" applyAlignment="1">
      <alignment horizontal="left" vertical="top" wrapText="1"/>
    </xf>
    <xf numFmtId="164" fontId="5" fillId="0" borderId="0" xfId="1" applyFont="1" applyFill="1" applyBorder="1" applyAlignment="1" applyProtection="1"/>
    <xf numFmtId="0" fontId="5" fillId="0" borderId="0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6" borderId="0" xfId="0" applyFill="1" applyBorder="1"/>
    <xf numFmtId="0" fontId="5" fillId="0" borderId="0" xfId="0" applyFont="1" applyFill="1" applyBorder="1"/>
    <xf numFmtId="165" fontId="0" fillId="0" borderId="0" xfId="0" applyNumberFormat="1" applyFill="1" applyBorder="1"/>
    <xf numFmtId="0" fontId="5" fillId="0" borderId="0" xfId="0" applyFont="1" applyBorder="1"/>
    <xf numFmtId="165" fontId="0" fillId="0" borderId="0" xfId="0" applyNumberFormat="1" applyBorder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3" borderId="2" xfId="0" applyFont="1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0" fillId="7" borderId="1" xfId="0" applyFont="1" applyFill="1" applyBorder="1" applyAlignment="1" applyProtection="1">
      <alignment horizontal="center"/>
      <protection locked="0"/>
    </xf>
    <xf numFmtId="0" fontId="0" fillId="0" borderId="14" xfId="0" applyBorder="1"/>
    <xf numFmtId="0" fontId="0" fillId="0" borderId="15" xfId="0" quotePrefix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Protection="1">
      <protection locked="0"/>
    </xf>
    <xf numFmtId="0" fontId="0" fillId="3" borderId="3" xfId="0" applyFont="1" applyFill="1" applyBorder="1" applyAlignment="1">
      <alignment horizontal="left" vertical="center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164" fontId="5" fillId="10" borderId="1" xfId="1" applyFont="1" applyFill="1" applyBorder="1" applyAlignment="1" applyProtection="1">
      <protection locked="0"/>
    </xf>
    <xf numFmtId="164" fontId="16" fillId="10" borderId="1" xfId="1" applyFont="1" applyFill="1" applyBorder="1" applyAlignment="1" applyProtection="1">
      <protection locked="0"/>
    </xf>
    <xf numFmtId="0" fontId="0" fillId="3" borderId="2" xfId="0" applyFont="1" applyFill="1" applyBorder="1" applyAlignment="1">
      <alignment horizontal="left" vertical="center"/>
    </xf>
    <xf numFmtId="0" fontId="18" fillId="2" borderId="1" xfId="0" applyFont="1" applyFill="1" applyBorder="1" applyAlignment="1">
      <alignment horizontal="center" vertical="center" wrapText="1"/>
    </xf>
    <xf numFmtId="0" fontId="19" fillId="0" borderId="0" xfId="0" applyFont="1" applyProtection="1">
      <protection locked="0"/>
    </xf>
    <xf numFmtId="164" fontId="15" fillId="9" borderId="1" xfId="1" applyFont="1" applyFill="1" applyBorder="1" applyAlignment="1" applyProtection="1">
      <alignment wrapText="1"/>
      <protection locked="0"/>
    </xf>
    <xf numFmtId="0" fontId="20" fillId="0" borderId="0" xfId="0" applyFont="1" applyFill="1" applyBorder="1"/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15" fillId="10" borderId="1" xfId="0" applyFont="1" applyFill="1" applyBorder="1" applyAlignment="1" applyProtection="1">
      <alignment horizontal="center" vertical="center"/>
      <protection locked="0"/>
    </xf>
    <xf numFmtId="0" fontId="0" fillId="3" borderId="1" xfId="0" applyFont="1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64" fontId="5" fillId="7" borderId="8" xfId="2" applyFill="1" applyBorder="1" applyAlignment="1" applyProtection="1">
      <alignment horizontal="center" vertical="center"/>
      <protection locked="0"/>
    </xf>
    <xf numFmtId="164" fontId="5" fillId="7" borderId="9" xfId="2" applyFill="1" applyBorder="1" applyAlignment="1" applyProtection="1">
      <alignment horizontal="center" vertical="center"/>
      <protection locked="0"/>
    </xf>
    <xf numFmtId="164" fontId="5" fillId="7" borderId="10" xfId="2" applyFill="1" applyBorder="1" applyAlignment="1" applyProtection="1">
      <alignment horizontal="center" vertical="center"/>
      <protection locked="0"/>
    </xf>
    <xf numFmtId="164" fontId="5" fillId="7" borderId="11" xfId="2" applyFill="1" applyBorder="1" applyAlignment="1" applyProtection="1">
      <alignment horizontal="center" vertical="center"/>
      <protection locked="0"/>
    </xf>
    <xf numFmtId="164" fontId="5" fillId="7" borderId="12" xfId="2" applyFill="1" applyBorder="1" applyAlignment="1" applyProtection="1">
      <alignment horizontal="center" vertical="center"/>
      <protection locked="0"/>
    </xf>
    <xf numFmtId="164" fontId="5" fillId="7" borderId="13" xfId="2" applyFill="1" applyBorder="1" applyAlignment="1" applyProtection="1">
      <alignment horizontal="center" vertical="center"/>
      <protection locked="0"/>
    </xf>
    <xf numFmtId="0" fontId="0" fillId="0" borderId="2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center"/>
    </xf>
    <xf numFmtId="164" fontId="8" fillId="8" borderId="7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164" fontId="5" fillId="0" borderId="1" xfId="1" applyFont="1" applyFill="1" applyBorder="1" applyAlignment="1" applyProtection="1">
      <alignment horizontal="center"/>
    </xf>
    <xf numFmtId="0" fontId="3" fillId="0" borderId="6" xfId="0" applyFont="1" applyBorder="1" applyAlignment="1">
      <alignment horizontal="right" vertical="center"/>
    </xf>
    <xf numFmtId="164" fontId="8" fillId="8" borderId="6" xfId="0" applyNumberFormat="1" applyFont="1" applyFill="1" applyBorder="1" applyAlignment="1">
      <alignment horizontal="center" vertical="center"/>
    </xf>
    <xf numFmtId="0" fontId="0" fillId="11" borderId="0" xfId="0" applyFill="1" applyProtection="1">
      <protection locked="0"/>
    </xf>
  </cellXfs>
  <cellStyles count="5">
    <cellStyle name="Euro" xfId="1"/>
    <cellStyle name="Monétaire" xfId="2" builtinId="4"/>
    <cellStyle name="Normal" xfId="0" builtinId="0"/>
    <cellStyle name="Titre 1" xfId="3"/>
    <cellStyle name="Titre 1 1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I67"/>
  <sheetViews>
    <sheetView tabSelected="1" zoomScale="66" zoomScaleNormal="66" workbookViewId="0">
      <selection activeCell="F28" sqref="F28"/>
    </sheetView>
  </sheetViews>
  <sheetFormatPr baseColWidth="10" defaultColWidth="10.5703125" defaultRowHeight="12.75" x14ac:dyDescent="0.2"/>
  <cols>
    <col min="1" max="1" width="19.140625" customWidth="1"/>
    <col min="2" max="2" width="16.5703125" customWidth="1"/>
    <col min="3" max="3" width="0" hidden="1" customWidth="1"/>
    <col min="4" max="4" width="44" customWidth="1"/>
    <col min="5" max="5" width="18.140625" customWidth="1"/>
    <col min="6" max="6" width="19.85546875" customWidth="1"/>
    <col min="7" max="8" width="17.140625" customWidth="1"/>
    <col min="9" max="9" width="7.42578125" customWidth="1"/>
  </cols>
  <sheetData>
    <row r="1" spans="1:9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ht="23.25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9" ht="38.25" customHeight="1" x14ac:dyDescent="0.2">
      <c r="A4" s="1"/>
      <c r="B4" s="1"/>
      <c r="C4" s="1"/>
      <c r="D4" s="1"/>
      <c r="E4" s="2" t="s">
        <v>3</v>
      </c>
      <c r="F4" s="2" t="s">
        <v>4</v>
      </c>
      <c r="G4" s="2" t="s">
        <v>5</v>
      </c>
      <c r="H4" s="2" t="s">
        <v>6</v>
      </c>
      <c r="I4" s="1"/>
    </row>
    <row r="5" spans="1:9" ht="15.75" customHeight="1" thickBot="1" x14ac:dyDescent="0.25">
      <c r="A5" s="1"/>
      <c r="B5" s="1"/>
      <c r="C5" s="1"/>
      <c r="D5" s="3" t="s">
        <v>7</v>
      </c>
      <c r="E5" s="4" t="s">
        <v>8</v>
      </c>
      <c r="F5" s="4" t="s">
        <v>9</v>
      </c>
      <c r="G5" s="4" t="s">
        <v>10</v>
      </c>
      <c r="H5" s="4" t="s">
        <v>9</v>
      </c>
      <c r="I5" s="1"/>
    </row>
    <row r="6" spans="1:9" ht="15.75" hidden="1" customHeight="1" x14ac:dyDescent="0.2">
      <c r="A6" s="1"/>
      <c r="B6" s="1"/>
      <c r="C6" s="1"/>
      <c r="D6" s="3" t="s">
        <v>11</v>
      </c>
      <c r="E6" s="5">
        <v>950</v>
      </c>
      <c r="F6" s="5">
        <v>950</v>
      </c>
      <c r="G6" s="1"/>
      <c r="H6" s="1"/>
      <c r="I6" s="1"/>
    </row>
    <row r="7" spans="1:9" ht="15.75" hidden="1" customHeight="1" x14ac:dyDescent="0.2">
      <c r="A7" s="1"/>
      <c r="B7" s="1"/>
      <c r="C7" s="1"/>
      <c r="D7" s="3" t="s">
        <v>12</v>
      </c>
      <c r="E7" s="5">
        <v>145</v>
      </c>
      <c r="F7" s="6"/>
      <c r="G7" s="1"/>
      <c r="H7" s="1"/>
      <c r="I7" s="1"/>
    </row>
    <row r="8" spans="1:9" ht="15.75" hidden="1" customHeight="1" x14ac:dyDescent="0.2">
      <c r="A8" s="1"/>
      <c r="B8" s="1"/>
      <c r="C8" s="1"/>
      <c r="D8" s="3" t="s">
        <v>13</v>
      </c>
      <c r="E8" s="7"/>
      <c r="F8" s="5">
        <v>120</v>
      </c>
      <c r="G8" s="1"/>
      <c r="H8" s="1"/>
      <c r="I8" s="1"/>
    </row>
    <row r="9" spans="1:9" ht="15.75" customHeight="1" thickBot="1" x14ac:dyDescent="0.25">
      <c r="A9" s="1"/>
      <c r="B9" s="1"/>
      <c r="C9" s="1"/>
      <c r="D9" s="3" t="s">
        <v>14</v>
      </c>
      <c r="E9" s="5">
        <v>100</v>
      </c>
      <c r="F9" s="53" t="s">
        <v>15</v>
      </c>
      <c r="G9" s="53"/>
      <c r="H9" s="53"/>
      <c r="I9" s="53"/>
    </row>
    <row r="10" spans="1:9" ht="15.75" customHeight="1" thickBot="1" x14ac:dyDescent="0.25">
      <c r="A10" s="1"/>
      <c r="B10" s="1"/>
      <c r="C10" s="1"/>
      <c r="D10" s="3" t="s">
        <v>16</v>
      </c>
      <c r="E10" s="5">
        <v>200</v>
      </c>
      <c r="F10" s="53"/>
      <c r="G10" s="53"/>
      <c r="H10" s="53"/>
      <c r="I10" s="53"/>
    </row>
    <row r="11" spans="1:9" ht="29.25" customHeight="1" x14ac:dyDescent="0.2">
      <c r="A11" s="1" t="s">
        <v>17</v>
      </c>
      <c r="B11" s="1"/>
      <c r="C11" s="1"/>
      <c r="D11" s="1"/>
      <c r="E11" s="1"/>
      <c r="F11" s="1"/>
      <c r="G11" s="1"/>
      <c r="H11" s="1"/>
      <c r="I11" s="1"/>
    </row>
    <row r="12" spans="1:9" ht="14.25" customHeight="1" x14ac:dyDescent="0.2">
      <c r="A12" s="1" t="s">
        <v>84</v>
      </c>
      <c r="B12" s="1"/>
      <c r="C12" s="1"/>
      <c r="D12" s="1"/>
      <c r="E12" s="1"/>
      <c r="F12" s="1"/>
      <c r="G12" s="1"/>
      <c r="H12" s="1"/>
      <c r="I12" s="1"/>
    </row>
    <row r="13" spans="1:9" ht="14.25" customHeight="1" x14ac:dyDescent="0.2">
      <c r="A13" s="52" t="s">
        <v>18</v>
      </c>
      <c r="B13" s="1"/>
      <c r="C13" s="1"/>
      <c r="D13" s="1"/>
      <c r="E13" s="1"/>
      <c r="F13" s="1"/>
      <c r="G13" s="1"/>
      <c r="H13" s="1"/>
      <c r="I13" s="1"/>
    </row>
    <row r="14" spans="1:9" ht="21.95" customHeight="1" x14ac:dyDescent="0.2">
      <c r="A14" s="8"/>
      <c r="B14" s="1"/>
      <c r="C14" s="1"/>
      <c r="D14" s="1"/>
      <c r="E14" s="9" t="s">
        <v>19</v>
      </c>
      <c r="F14" s="49" t="s">
        <v>20</v>
      </c>
      <c r="G14" s="1"/>
      <c r="H14" s="1"/>
      <c r="I14" s="1"/>
    </row>
    <row r="15" spans="1:9" ht="14.25" customHeight="1" x14ac:dyDescent="0.2">
      <c r="A15" s="8"/>
      <c r="B15" s="1"/>
      <c r="C15" s="1"/>
      <c r="D15" s="1"/>
      <c r="E15" s="10" t="s">
        <v>21</v>
      </c>
      <c r="F15" s="11">
        <v>0</v>
      </c>
      <c r="G15" s="1"/>
      <c r="H15" s="1"/>
      <c r="I15" s="1"/>
    </row>
    <row r="16" spans="1:9" ht="14.25" customHeight="1" x14ac:dyDescent="0.2">
      <c r="A16" s="8"/>
      <c r="B16" s="1"/>
      <c r="C16" s="1"/>
      <c r="D16" s="1"/>
      <c r="E16" s="10" t="s">
        <v>22</v>
      </c>
      <c r="F16" s="11">
        <v>0</v>
      </c>
      <c r="G16" s="1"/>
      <c r="H16" s="1"/>
      <c r="I16" s="1"/>
    </row>
    <row r="17" spans="1:9" ht="14.25" customHeight="1" x14ac:dyDescent="0.2">
      <c r="A17" s="1" t="s">
        <v>23</v>
      </c>
      <c r="B17" s="1"/>
      <c r="C17" s="1"/>
      <c r="D17" s="1"/>
      <c r="E17" s="10" t="s">
        <v>24</v>
      </c>
      <c r="F17" s="11">
        <v>0</v>
      </c>
      <c r="G17" s="1"/>
      <c r="H17" s="1"/>
      <c r="I17" s="1"/>
    </row>
    <row r="18" spans="1:9" ht="14.25" customHeight="1" x14ac:dyDescent="0.2">
      <c r="A18" s="1" t="s">
        <v>25</v>
      </c>
      <c r="B18" s="1"/>
      <c r="C18" s="1"/>
      <c r="D18" s="1"/>
      <c r="E18" s="10" t="s">
        <v>26</v>
      </c>
      <c r="F18" s="11">
        <v>4500</v>
      </c>
      <c r="G18" s="1"/>
      <c r="H18" s="1"/>
      <c r="I18" s="1"/>
    </row>
    <row r="19" spans="1:9" ht="14.25" customHeight="1" x14ac:dyDescent="0.2">
      <c r="A19" s="1" t="s">
        <v>27</v>
      </c>
      <c r="B19" s="1"/>
      <c r="C19" s="1"/>
      <c r="D19" s="1"/>
      <c r="E19" s="10" t="s">
        <v>28</v>
      </c>
      <c r="F19" s="11">
        <v>7000</v>
      </c>
      <c r="G19" s="1"/>
      <c r="H19" s="1"/>
      <c r="I19" s="1"/>
    </row>
    <row r="20" spans="1:9" ht="14.25" customHeight="1" x14ac:dyDescent="0.2">
      <c r="A20" s="8" t="s">
        <v>29</v>
      </c>
      <c r="B20" s="1"/>
      <c r="C20" s="1"/>
      <c r="D20" s="1"/>
      <c r="E20" s="10" t="s">
        <v>30</v>
      </c>
      <c r="F20" s="11">
        <v>8000</v>
      </c>
      <c r="G20" s="1"/>
      <c r="H20" s="1"/>
      <c r="I20" s="1"/>
    </row>
    <row r="21" spans="1:9" ht="14.25" customHeight="1" x14ac:dyDescent="0.2">
      <c r="A21" s="1"/>
      <c r="B21" s="1"/>
      <c r="C21" s="1"/>
      <c r="D21" s="1"/>
      <c r="E21" s="10" t="s">
        <v>31</v>
      </c>
      <c r="F21" s="11">
        <v>10000</v>
      </c>
      <c r="G21" s="1"/>
      <c r="H21" s="1"/>
      <c r="I21" s="1"/>
    </row>
    <row r="22" spans="1:9" ht="14.25" customHeight="1" x14ac:dyDescent="0.2">
      <c r="A22" s="1"/>
      <c r="B22" s="1"/>
      <c r="C22" s="1"/>
      <c r="D22" s="1"/>
      <c r="E22" s="3" t="s">
        <v>32</v>
      </c>
      <c r="F22" s="11">
        <v>15000</v>
      </c>
      <c r="G22" s="1"/>
      <c r="H22" s="1"/>
      <c r="I22" s="1"/>
    </row>
    <row r="23" spans="1:9" ht="40.5" customHeight="1" x14ac:dyDescent="0.2">
      <c r="A23" s="54" t="s">
        <v>33</v>
      </c>
      <c r="B23" s="54"/>
      <c r="C23" s="54"/>
      <c r="D23" s="54"/>
      <c r="E23" s="54"/>
      <c r="F23" s="54"/>
      <c r="G23" s="54"/>
      <c r="H23" s="54"/>
      <c r="I23" s="1"/>
    </row>
    <row r="24" spans="1:9" ht="37.5" customHeight="1" x14ac:dyDescent="0.2">
      <c r="A24" s="1"/>
      <c r="B24" s="1"/>
      <c r="C24" s="1"/>
      <c r="D24" s="9" t="s">
        <v>34</v>
      </c>
      <c r="E24" s="9" t="s">
        <v>35</v>
      </c>
      <c r="F24" s="9" t="s">
        <v>36</v>
      </c>
      <c r="G24" s="9" t="s">
        <v>37</v>
      </c>
      <c r="H24" s="9" t="s">
        <v>38</v>
      </c>
      <c r="I24" s="1"/>
    </row>
    <row r="25" spans="1:9" ht="20.25" customHeight="1" thickBot="1" x14ac:dyDescent="0.25">
      <c r="A25" s="12" t="s">
        <v>39</v>
      </c>
      <c r="B25" s="13"/>
      <c r="C25" s="14"/>
      <c r="D25" s="15">
        <v>950</v>
      </c>
      <c r="E25" s="39">
        <v>1</v>
      </c>
      <c r="F25" s="15">
        <f>E25*H25*D25</f>
        <v>950</v>
      </c>
      <c r="G25" s="15">
        <f>E25*E7</f>
        <v>145</v>
      </c>
      <c r="H25" s="55">
        <v>1</v>
      </c>
      <c r="I25" s="1"/>
    </row>
    <row r="26" spans="1:9" ht="20.25" customHeight="1" thickBot="1" x14ac:dyDescent="0.25">
      <c r="A26" s="12" t="s">
        <v>40</v>
      </c>
      <c r="B26" s="13"/>
      <c r="C26" s="14"/>
      <c r="D26" s="15">
        <v>950</v>
      </c>
      <c r="E26" s="39">
        <v>0</v>
      </c>
      <c r="F26" s="15">
        <f>E26*H25*D26</f>
        <v>0</v>
      </c>
      <c r="G26" s="15">
        <f>F8*E26</f>
        <v>0</v>
      </c>
      <c r="H26" s="55"/>
      <c r="I26" s="1"/>
    </row>
    <row r="27" spans="1:9" ht="20.25" customHeight="1" thickBot="1" x14ac:dyDescent="0.25">
      <c r="A27" s="12" t="s">
        <v>41</v>
      </c>
      <c r="B27" s="13"/>
      <c r="C27" s="14"/>
      <c r="D27" s="15">
        <v>950</v>
      </c>
      <c r="E27" s="39">
        <v>0</v>
      </c>
      <c r="F27" s="15">
        <f>E27*H27*D27</f>
        <v>0</v>
      </c>
      <c r="G27" s="15">
        <f>E27*F8</f>
        <v>0</v>
      </c>
      <c r="H27" s="45">
        <v>1</v>
      </c>
      <c r="I27" s="1"/>
    </row>
    <row r="28" spans="1:9" ht="20.25" customHeight="1" thickBot="1" x14ac:dyDescent="0.25">
      <c r="A28" s="12" t="s">
        <v>5</v>
      </c>
      <c r="B28" s="13"/>
      <c r="C28" s="14"/>
      <c r="D28" s="15" t="s">
        <v>42</v>
      </c>
      <c r="E28" s="16"/>
      <c r="F28" s="46">
        <v>0</v>
      </c>
      <c r="G28" s="16"/>
      <c r="H28" s="16"/>
      <c r="I28" s="1"/>
    </row>
    <row r="29" spans="1:9" ht="20.25" customHeight="1" x14ac:dyDescent="0.2">
      <c r="A29" s="12" t="s">
        <v>6</v>
      </c>
      <c r="B29" s="13"/>
      <c r="C29" s="14"/>
      <c r="D29" s="15" t="s">
        <v>43</v>
      </c>
      <c r="E29" s="16"/>
      <c r="F29" s="46">
        <v>0</v>
      </c>
      <c r="G29" s="16"/>
      <c r="H29" s="16"/>
      <c r="I29" s="1"/>
    </row>
    <row r="30" spans="1:9" ht="20.25" customHeight="1" x14ac:dyDescent="0.2">
      <c r="A30" s="12" t="s">
        <v>44</v>
      </c>
      <c r="B30" s="13"/>
      <c r="C30" s="14"/>
      <c r="D30" s="15">
        <v>100</v>
      </c>
      <c r="E30" s="39">
        <v>0</v>
      </c>
      <c r="F30" s="15">
        <f>E30*D30</f>
        <v>0</v>
      </c>
      <c r="G30" s="16"/>
      <c r="H30" s="16"/>
      <c r="I30" s="1"/>
    </row>
    <row r="31" spans="1:9" ht="20.25" customHeight="1" thickBot="1" x14ac:dyDescent="0.25">
      <c r="A31" s="12" t="s">
        <v>45</v>
      </c>
      <c r="B31" s="13"/>
      <c r="C31" s="14"/>
      <c r="D31" s="15">
        <v>200</v>
      </c>
      <c r="E31" s="39">
        <v>0</v>
      </c>
      <c r="F31" s="15">
        <f>E31*D31</f>
        <v>0</v>
      </c>
      <c r="G31" s="16"/>
      <c r="H31" s="16"/>
      <c r="I31" s="1"/>
    </row>
    <row r="32" spans="1:9" ht="56.25" customHeight="1" thickBot="1" x14ac:dyDescent="0.25">
      <c r="A32" s="56" t="s">
        <v>46</v>
      </c>
      <c r="B32" s="56"/>
      <c r="C32" s="14"/>
      <c r="D32" s="51"/>
      <c r="E32" s="16"/>
      <c r="F32" s="47"/>
      <c r="G32" s="17"/>
      <c r="H32" s="16"/>
      <c r="I32" s="1"/>
    </row>
    <row r="33" spans="1:9" ht="15" customHeight="1" thickBot="1" x14ac:dyDescent="0.25">
      <c r="A33" s="18"/>
      <c r="B33" s="18"/>
      <c r="C33" s="1"/>
      <c r="D33" s="19"/>
      <c r="E33" s="1"/>
      <c r="F33" s="19"/>
      <c r="G33" s="19"/>
      <c r="H33" s="1"/>
      <c r="I33" s="1"/>
    </row>
    <row r="34" spans="1:9" ht="31.5" customHeight="1" x14ac:dyDescent="0.2">
      <c r="A34" s="9" t="s">
        <v>19</v>
      </c>
      <c r="B34" s="9" t="s">
        <v>47</v>
      </c>
      <c r="C34" s="20" t="s">
        <v>48</v>
      </c>
      <c r="D34" s="1"/>
      <c r="G34" s="1"/>
      <c r="H34" s="1"/>
      <c r="I34" s="1"/>
    </row>
    <row r="35" spans="1:9" ht="15.75" customHeight="1" x14ac:dyDescent="0.2">
      <c r="A35" s="10" t="s">
        <v>21</v>
      </c>
      <c r="B35" s="21">
        <v>1</v>
      </c>
      <c r="C35" s="22">
        <v>1</v>
      </c>
      <c r="D35" s="1"/>
      <c r="G35" s="1"/>
      <c r="H35" s="1"/>
      <c r="I35" s="1"/>
    </row>
    <row r="36" spans="1:9" ht="15.75" customHeight="1" x14ac:dyDescent="0.2">
      <c r="A36" s="10" t="s">
        <v>22</v>
      </c>
      <c r="B36" s="21">
        <v>1</v>
      </c>
      <c r="C36" s="22">
        <v>2</v>
      </c>
      <c r="D36" s="1"/>
      <c r="G36" s="1"/>
      <c r="H36" s="1"/>
      <c r="I36" s="1"/>
    </row>
    <row r="37" spans="1:9" ht="15.75" customHeight="1" x14ac:dyDescent="0.2">
      <c r="A37" s="10" t="s">
        <v>24</v>
      </c>
      <c r="B37" s="21">
        <v>0.98</v>
      </c>
      <c r="C37" s="22">
        <v>3</v>
      </c>
      <c r="D37" s="1"/>
      <c r="G37" s="1"/>
      <c r="H37" s="1"/>
      <c r="I37" s="1"/>
    </row>
    <row r="38" spans="1:9" ht="15.75" customHeight="1" x14ac:dyDescent="0.2">
      <c r="A38" s="10" t="s">
        <v>26</v>
      </c>
      <c r="B38" s="21">
        <v>0.95</v>
      </c>
      <c r="C38" s="22">
        <v>6</v>
      </c>
      <c r="D38" s="1"/>
      <c r="G38" s="1"/>
      <c r="H38" s="1"/>
      <c r="I38" s="1"/>
    </row>
    <row r="39" spans="1:9" ht="15.75" customHeight="1" x14ac:dyDescent="0.2">
      <c r="A39" s="10" t="s">
        <v>28</v>
      </c>
      <c r="B39" s="21">
        <v>0.94</v>
      </c>
      <c r="C39" s="22">
        <v>9</v>
      </c>
      <c r="D39" s="1"/>
      <c r="G39" s="1"/>
      <c r="H39" s="1"/>
      <c r="I39" s="1"/>
    </row>
    <row r="40" spans="1:9" ht="15.75" customHeight="1" x14ac:dyDescent="0.2">
      <c r="A40" s="10" t="s">
        <v>30</v>
      </c>
      <c r="B40" s="21">
        <v>0.92</v>
      </c>
      <c r="C40" s="22">
        <v>12</v>
      </c>
      <c r="D40" s="1"/>
      <c r="G40" s="1"/>
      <c r="H40" s="1"/>
      <c r="I40" s="1"/>
    </row>
    <row r="41" spans="1:9" ht="15.75" customHeight="1" x14ac:dyDescent="0.2">
      <c r="A41" s="10" t="s">
        <v>31</v>
      </c>
      <c r="B41" s="21">
        <v>0.9</v>
      </c>
      <c r="C41" s="22">
        <v>20</v>
      </c>
      <c r="D41" s="1"/>
      <c r="G41" s="1"/>
      <c r="H41" s="1"/>
      <c r="I41" s="1"/>
    </row>
    <row r="42" spans="1:9" ht="15.75" customHeight="1" x14ac:dyDescent="0.2">
      <c r="A42" s="10" t="s">
        <v>49</v>
      </c>
      <c r="B42" s="21">
        <v>0.85</v>
      </c>
      <c r="C42" s="22">
        <v>30</v>
      </c>
      <c r="D42" s="1"/>
      <c r="G42" s="1"/>
      <c r="H42" s="1"/>
      <c r="I42" s="1"/>
    </row>
    <row r="43" spans="1:9" ht="15.75" customHeight="1" x14ac:dyDescent="0.2">
      <c r="A43" s="10" t="s">
        <v>50</v>
      </c>
      <c r="B43" s="21">
        <v>0.8</v>
      </c>
      <c r="C43" s="22">
        <v>40</v>
      </c>
      <c r="D43" s="1"/>
      <c r="E43" s="23"/>
      <c r="F43" s="24"/>
      <c r="G43" s="1"/>
      <c r="H43" s="1"/>
      <c r="I43" s="1"/>
    </row>
    <row r="44" spans="1:9" ht="15.75" customHeight="1" x14ac:dyDescent="0.2">
      <c r="A44" s="10" t="s">
        <v>51</v>
      </c>
      <c r="B44" s="21">
        <v>0.75</v>
      </c>
      <c r="C44" s="22">
        <v>50</v>
      </c>
      <c r="D44" s="1"/>
      <c r="E44" s="25"/>
      <c r="F44" s="26"/>
      <c r="G44" s="1"/>
      <c r="H44" s="1"/>
      <c r="I44" s="1"/>
    </row>
    <row r="45" spans="1:9" x14ac:dyDescent="0.2">
      <c r="A45" s="10" t="s">
        <v>52</v>
      </c>
      <c r="B45" s="14">
        <v>0.7</v>
      </c>
      <c r="C45" s="1">
        <v>70</v>
      </c>
      <c r="D45" s="1"/>
      <c r="E45" s="25"/>
      <c r="F45" s="26"/>
      <c r="G45" s="1"/>
      <c r="H45" s="1"/>
      <c r="I45" s="1"/>
    </row>
    <row r="46" spans="1:9" s="28" customFormat="1" ht="57.75" customHeight="1" x14ac:dyDescent="0.2">
      <c r="A46" s="54" t="s">
        <v>53</v>
      </c>
      <c r="B46" s="54"/>
      <c r="C46" s="54"/>
      <c r="D46" s="54"/>
      <c r="E46" s="54"/>
      <c r="F46" s="54"/>
      <c r="G46" s="54"/>
      <c r="H46" s="54"/>
      <c r="I46" s="27"/>
    </row>
    <row r="47" spans="1:9" ht="48" customHeight="1" thickBot="1" x14ac:dyDescent="0.25">
      <c r="A47" s="1"/>
      <c r="B47" s="1"/>
      <c r="C47" s="1"/>
      <c r="D47" s="58" t="s">
        <v>54</v>
      </c>
      <c r="E47" s="58"/>
      <c r="F47" s="58"/>
      <c r="G47" s="58" t="s">
        <v>55</v>
      </c>
      <c r="H47" s="58"/>
      <c r="I47" s="1"/>
    </row>
    <row r="48" spans="1:9" ht="30.75" hidden="1" customHeight="1" thickBot="1" x14ac:dyDescent="0.25">
      <c r="A48" s="29" t="s">
        <v>78</v>
      </c>
      <c r="B48" s="30"/>
      <c r="C48" s="31"/>
      <c r="D48" s="59" t="s">
        <v>72</v>
      </c>
      <c r="E48" s="60"/>
      <c r="F48" s="60"/>
      <c r="G48" s="66">
        <v>0</v>
      </c>
      <c r="H48" s="67"/>
      <c r="I48" s="40"/>
    </row>
    <row r="49" spans="1:9" ht="30.75" hidden="1" customHeight="1" thickBot="1" x14ac:dyDescent="0.25">
      <c r="A49" s="61" t="s">
        <v>77</v>
      </c>
      <c r="B49" s="62"/>
      <c r="C49" s="32"/>
      <c r="D49" s="63" t="s">
        <v>73</v>
      </c>
      <c r="E49" s="64"/>
      <c r="F49" s="65"/>
      <c r="G49" s="68"/>
      <c r="H49" s="69"/>
      <c r="I49" s="41"/>
    </row>
    <row r="50" spans="1:9" ht="30.75" hidden="1" customHeight="1" thickBot="1" x14ac:dyDescent="0.25">
      <c r="A50" s="57" t="s">
        <v>79</v>
      </c>
      <c r="B50" s="57"/>
      <c r="C50" s="32"/>
      <c r="D50" s="33" t="s">
        <v>56</v>
      </c>
      <c r="E50" s="34"/>
      <c r="F50" s="35"/>
      <c r="G50" s="68"/>
      <c r="H50" s="69"/>
      <c r="I50" s="42"/>
    </row>
    <row r="51" spans="1:9" ht="30.75" hidden="1" customHeight="1" thickBot="1" x14ac:dyDescent="0.25">
      <c r="A51" s="48" t="s">
        <v>74</v>
      </c>
      <c r="B51" s="44"/>
      <c r="C51" s="32"/>
      <c r="D51" s="72" t="s">
        <v>82</v>
      </c>
      <c r="E51" s="73"/>
      <c r="F51" s="74"/>
      <c r="G51" s="68"/>
      <c r="H51" s="69"/>
      <c r="I51" s="42"/>
    </row>
    <row r="52" spans="1:9" ht="45" hidden="1" customHeight="1" thickBot="1" x14ac:dyDescent="0.25">
      <c r="A52" s="48" t="s">
        <v>75</v>
      </c>
      <c r="B52" s="44"/>
      <c r="C52" s="32"/>
      <c r="D52" s="72" t="s">
        <v>76</v>
      </c>
      <c r="E52" s="73"/>
      <c r="F52" s="74"/>
      <c r="G52" s="68"/>
      <c r="H52" s="69"/>
      <c r="I52" s="42"/>
    </row>
    <row r="53" spans="1:9" ht="30.75" hidden="1" customHeight="1" thickBot="1" x14ac:dyDescent="0.25">
      <c r="A53" s="48" t="s">
        <v>80</v>
      </c>
      <c r="B53" s="44"/>
      <c r="C53" s="32"/>
      <c r="D53" s="72" t="s">
        <v>81</v>
      </c>
      <c r="E53" s="73"/>
      <c r="F53" s="74"/>
      <c r="G53" s="70"/>
      <c r="H53" s="71"/>
      <c r="I53" s="42"/>
    </row>
    <row r="54" spans="1:9" ht="51" customHeight="1" thickBot="1" x14ac:dyDescent="0.25">
      <c r="A54" s="29" t="s">
        <v>39</v>
      </c>
      <c r="B54" s="30"/>
      <c r="C54" s="37"/>
      <c r="D54" s="60" t="s">
        <v>58</v>
      </c>
      <c r="E54" s="60"/>
      <c r="F54" s="60"/>
      <c r="G54" s="78">
        <f>(E25+E26)*(E6/4*H25+E7)</f>
        <v>382.5</v>
      </c>
      <c r="H54" s="78"/>
      <c r="I54" s="36" t="s">
        <v>57</v>
      </c>
    </row>
    <row r="55" spans="1:9" ht="51" customHeight="1" thickBot="1" x14ac:dyDescent="0.25">
      <c r="A55" s="29" t="s">
        <v>41</v>
      </c>
      <c r="B55" s="30"/>
      <c r="C55" s="37"/>
      <c r="D55" s="60" t="s">
        <v>59</v>
      </c>
      <c r="E55" s="60"/>
      <c r="F55" s="60"/>
      <c r="G55" s="78">
        <f>E27*(E6/8*H27+F8)</f>
        <v>0</v>
      </c>
      <c r="H55" s="78"/>
      <c r="I55" s="36" t="s">
        <v>57</v>
      </c>
    </row>
    <row r="56" spans="1:9" ht="37.5" customHeight="1" thickBot="1" x14ac:dyDescent="0.25">
      <c r="A56" s="29" t="s">
        <v>5</v>
      </c>
      <c r="B56" s="30"/>
      <c r="C56" s="37"/>
      <c r="D56" s="60" t="s">
        <v>60</v>
      </c>
      <c r="E56" s="60"/>
      <c r="F56" s="60"/>
      <c r="G56" s="78">
        <f>F28/6</f>
        <v>0</v>
      </c>
      <c r="H56" s="78"/>
      <c r="I56" s="36" t="s">
        <v>57</v>
      </c>
    </row>
    <row r="57" spans="1:9" ht="37.5" customHeight="1" thickBot="1" x14ac:dyDescent="0.25">
      <c r="A57" s="29" t="s">
        <v>6</v>
      </c>
      <c r="B57" s="30"/>
      <c r="C57" s="37"/>
      <c r="D57" s="60" t="s">
        <v>61</v>
      </c>
      <c r="E57" s="60"/>
      <c r="F57" s="60"/>
      <c r="G57" s="78">
        <f>F29/8</f>
        <v>0</v>
      </c>
      <c r="H57" s="78"/>
      <c r="I57" s="36" t="s">
        <v>57</v>
      </c>
    </row>
    <row r="58" spans="1:9" ht="26.25" customHeight="1" x14ac:dyDescent="0.2">
      <c r="A58" s="29" t="s">
        <v>44</v>
      </c>
      <c r="B58" s="30"/>
      <c r="C58" s="37"/>
      <c r="D58" s="60" t="s">
        <v>62</v>
      </c>
      <c r="E58" s="60"/>
      <c r="F58" s="60"/>
      <c r="G58" s="78">
        <f>F30/5</f>
        <v>0</v>
      </c>
      <c r="H58" s="78"/>
      <c r="I58" s="36" t="s">
        <v>57</v>
      </c>
    </row>
    <row r="59" spans="1:9" ht="26.25" customHeight="1" x14ac:dyDescent="0.2">
      <c r="A59" s="29" t="s">
        <v>45</v>
      </c>
      <c r="B59" s="30"/>
      <c r="C59" s="37"/>
      <c r="D59" s="60" t="s">
        <v>63</v>
      </c>
      <c r="E59" s="60"/>
      <c r="F59" s="60"/>
      <c r="G59" s="78">
        <f>F31/5</f>
        <v>0</v>
      </c>
      <c r="H59" s="78"/>
      <c r="I59" s="36" t="s">
        <v>57</v>
      </c>
    </row>
    <row r="60" spans="1:9" ht="50.25" customHeight="1" thickBot="1" x14ac:dyDescent="0.25">
      <c r="A60" s="56" t="s">
        <v>46</v>
      </c>
      <c r="B60" s="56"/>
      <c r="C60" s="14"/>
      <c r="D60" s="77" t="s">
        <v>64</v>
      </c>
      <c r="E60" s="77"/>
      <c r="F60" s="77"/>
      <c r="G60" s="78">
        <f>F32/3</f>
        <v>0</v>
      </c>
      <c r="H60" s="78"/>
      <c r="I60" s="36" t="s">
        <v>57</v>
      </c>
    </row>
    <row r="61" spans="1:9" ht="30.75" customHeight="1" thickBot="1" x14ac:dyDescent="0.25">
      <c r="B61" s="50">
        <v>1.0960000000000001</v>
      </c>
      <c r="C61" s="14"/>
      <c r="D61" s="79" t="s">
        <v>83</v>
      </c>
      <c r="E61" s="79"/>
      <c r="F61" s="79"/>
      <c r="G61" s="80">
        <f>SUM(G54:H60)*(B61-1)</f>
        <v>36.720000000000034</v>
      </c>
      <c r="H61" s="80"/>
      <c r="I61" s="38" t="s">
        <v>57</v>
      </c>
    </row>
    <row r="62" spans="1:9" ht="30.75" customHeight="1" thickBot="1" x14ac:dyDescent="0.25">
      <c r="D62" s="79" t="s">
        <v>65</v>
      </c>
      <c r="E62" s="79"/>
      <c r="F62" s="79"/>
      <c r="G62" s="80">
        <f>SUM(G54:H61)</f>
        <v>419.22</v>
      </c>
      <c r="H62" s="80"/>
      <c r="I62" s="38" t="s">
        <v>66</v>
      </c>
    </row>
    <row r="63" spans="1:9" ht="18.75" hidden="1" x14ac:dyDescent="0.2">
      <c r="D63" s="75" t="s">
        <v>67</v>
      </c>
      <c r="E63" s="75"/>
      <c r="F63" s="75"/>
      <c r="G63" s="76">
        <f>G62+G48</f>
        <v>419.22</v>
      </c>
      <c r="H63" s="76"/>
      <c r="I63" s="38" t="s">
        <v>66</v>
      </c>
    </row>
    <row r="66" spans="2:7" x14ac:dyDescent="0.2">
      <c r="B66" s="43" t="s">
        <v>68</v>
      </c>
      <c r="C66" t="s">
        <v>68</v>
      </c>
      <c r="G66" s="43" t="s">
        <v>69</v>
      </c>
    </row>
    <row r="67" spans="2:7" x14ac:dyDescent="0.2">
      <c r="B67" s="43" t="s">
        <v>71</v>
      </c>
      <c r="C67" t="s">
        <v>70</v>
      </c>
      <c r="G67" s="81"/>
    </row>
  </sheetData>
  <sheetProtection algorithmName="SHA-512" hashValue="51M+6e6xF/2GgqAQE2Phjxup2UK+Uh69LVgz+OG63rurxO5sULmBy7TNINgl6M4IvXpRDfqDL3IuQE/GBTIQCQ==" saltValue="rCEVK0t170+hUmxw+bSBNQ==" spinCount="100000" sheet="1" selectLockedCells="1"/>
  <mergeCells count="36">
    <mergeCell ref="D55:F55"/>
    <mergeCell ref="G55:H55"/>
    <mergeCell ref="D56:F56"/>
    <mergeCell ref="G56:H56"/>
    <mergeCell ref="D54:F54"/>
    <mergeCell ref="G54:H54"/>
    <mergeCell ref="D59:F59"/>
    <mergeCell ref="G59:H59"/>
    <mergeCell ref="D57:F57"/>
    <mergeCell ref="G57:H57"/>
    <mergeCell ref="D58:F58"/>
    <mergeCell ref="G58:H58"/>
    <mergeCell ref="D63:F63"/>
    <mergeCell ref="G63:H63"/>
    <mergeCell ref="A60:B60"/>
    <mergeCell ref="D60:F60"/>
    <mergeCell ref="G60:H60"/>
    <mergeCell ref="D62:F62"/>
    <mergeCell ref="G62:H62"/>
    <mergeCell ref="D61:F61"/>
    <mergeCell ref="G61:H61"/>
    <mergeCell ref="F9:I10"/>
    <mergeCell ref="A23:H23"/>
    <mergeCell ref="H25:H26"/>
    <mergeCell ref="A32:B32"/>
    <mergeCell ref="A50:B50"/>
    <mergeCell ref="A46:H46"/>
    <mergeCell ref="D47:F47"/>
    <mergeCell ref="G47:H47"/>
    <mergeCell ref="D48:F48"/>
    <mergeCell ref="A49:B49"/>
    <mergeCell ref="D49:F49"/>
    <mergeCell ref="G48:H53"/>
    <mergeCell ref="D52:F52"/>
    <mergeCell ref="D51:F51"/>
    <mergeCell ref="D53:F53"/>
  </mergeCells>
  <phoneticPr fontId="9" type="noConversion"/>
  <pageMargins left="0.43307086614173229" right="0.43307086614173229" top="0.31496062992125984" bottom="0.35433070866141736" header="0.15748031496062992" footer="0.19685039370078741"/>
  <pageSetup paperSize="9" scale="49" firstPageNumber="0" orientation="portrait" horizontalDpi="300" verticalDpi="300" r:id="rId1"/>
  <headerFooter alignWithMargins="0">
    <oddHeader>&amp;L&amp;14&amp;UANNEXE 3&amp;R&amp;F</oddHeader>
    <oddFooter>&amp;L© 2018&amp;CPréparé par Stéphane RIGOULOT &amp;RPage &amp;P</oddFooter>
  </headerFooter>
  <ignoredErrors>
    <ignoredError sqref="F26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Présentation 2020</vt:lpstr>
      <vt:lpstr>__xlnm.Print_Area</vt:lpstr>
      <vt:lpstr>'Présentation 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Stéphane</dc:creator>
  <cp:lastModifiedBy>Stéphane RIGOULOT</cp:lastModifiedBy>
  <dcterms:created xsi:type="dcterms:W3CDTF">2013-11-16T16:54:05Z</dcterms:created>
  <dcterms:modified xsi:type="dcterms:W3CDTF">2020-07-08T05:58:56Z</dcterms:modified>
</cp:coreProperties>
</file>